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40" windowHeight="6540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'Лист1'!$A$1:$J$57</definedName>
  </definedNames>
  <calcPr fullCalcOnLoad="1"/>
</workbook>
</file>

<file path=xl/sharedStrings.xml><?xml version="1.0" encoding="utf-8"?>
<sst xmlns="http://schemas.openxmlformats.org/spreadsheetml/2006/main" count="70" uniqueCount="40">
  <si>
    <t>Единица</t>
  </si>
  <si>
    <t>измерения</t>
  </si>
  <si>
    <t>отчет</t>
  </si>
  <si>
    <t>Цена на нефть сорта "Urals"</t>
  </si>
  <si>
    <t>долл. США</t>
  </si>
  <si>
    <t xml:space="preserve"> за баррель</t>
  </si>
  <si>
    <t>Среднеконтрактная цена</t>
  </si>
  <si>
    <t>тыс. человек</t>
  </si>
  <si>
    <t>млн.руб.</t>
  </si>
  <si>
    <r>
      <t xml:space="preserve">Инвестиции в основной капитал </t>
    </r>
    <r>
      <rPr>
        <sz val="12"/>
        <rFont val="Times New Roman Cyr"/>
        <family val="1"/>
      </rPr>
      <t xml:space="preserve">за счет всех источников финансирования </t>
    </r>
  </si>
  <si>
    <t>Индекс  потребительских цен</t>
  </si>
  <si>
    <t>Оборот розничной торговли</t>
  </si>
  <si>
    <t xml:space="preserve"> Объем платных услуг населению</t>
  </si>
  <si>
    <t>руб.</t>
  </si>
  <si>
    <t>оценка</t>
  </si>
  <si>
    <t>прогноз</t>
  </si>
  <si>
    <t xml:space="preserve">Макроэкономические показатели </t>
  </si>
  <si>
    <t xml:space="preserve">        на конец года</t>
  </si>
  <si>
    <t xml:space="preserve">        в среднем за год</t>
  </si>
  <si>
    <t xml:space="preserve">        индекс промышленного производства</t>
  </si>
  <si>
    <t xml:space="preserve">        индекс-дефлятор </t>
  </si>
  <si>
    <t xml:space="preserve">        индекс-дефлятор</t>
  </si>
  <si>
    <t>% к декабрю пред. года</t>
  </si>
  <si>
    <t>% к пред. году</t>
  </si>
  <si>
    <t>% к пред.году</t>
  </si>
  <si>
    <r>
      <t xml:space="preserve">Численность зарегистрированных безработных </t>
    </r>
    <r>
      <rPr>
        <sz val="12"/>
        <rFont val="Times New Roman Cyr"/>
        <family val="0"/>
      </rPr>
      <t>(на конец года)</t>
    </r>
  </si>
  <si>
    <r>
      <t xml:space="preserve">Объем работ, </t>
    </r>
    <r>
      <rPr>
        <sz val="12"/>
        <rFont val="Times New Roman Cyr"/>
        <family val="0"/>
      </rPr>
      <t>выполненных по виду деятельности</t>
    </r>
    <r>
      <rPr>
        <b/>
        <sz val="12"/>
        <rFont val="Times New Roman Cyr"/>
        <family val="0"/>
      </rPr>
      <t xml:space="preserve"> "Строительство"</t>
    </r>
  </si>
  <si>
    <r>
      <t xml:space="preserve">Среднемесячная номинальная начисленная заработная плата </t>
    </r>
    <r>
      <rPr>
        <sz val="12"/>
        <rFont val="Times New Roman Cyr"/>
        <family val="0"/>
      </rPr>
      <t>работников</t>
    </r>
  </si>
  <si>
    <t xml:space="preserve">        объем</t>
  </si>
  <si>
    <t xml:space="preserve">        темп </t>
  </si>
  <si>
    <t xml:space="preserve">        темп</t>
  </si>
  <si>
    <t>факт</t>
  </si>
  <si>
    <t xml:space="preserve">                ПРИЛОЖЕНИЕ  №1</t>
  </si>
  <si>
    <r>
      <t xml:space="preserve">Численность постоянного населения                </t>
    </r>
    <r>
      <rPr>
        <sz val="12"/>
        <rFont val="Times New Roman Cyr"/>
        <family val="1"/>
      </rPr>
      <t xml:space="preserve">(среднегодовая) </t>
    </r>
    <r>
      <rPr>
        <sz val="10"/>
        <rFont val="Times New Roman Cyr"/>
        <family val="0"/>
      </rPr>
      <t xml:space="preserve"> </t>
    </r>
    <r>
      <rPr>
        <sz val="12"/>
        <rFont val="Times New Roman Cyr"/>
        <family val="1"/>
      </rPr>
      <t xml:space="preserve">              </t>
    </r>
    <r>
      <rPr>
        <b/>
        <sz val="12"/>
        <rFont val="Times New Roman Cyr"/>
        <family val="1"/>
      </rPr>
      <t xml:space="preserve">                            </t>
    </r>
  </si>
  <si>
    <t>Показатель</t>
  </si>
  <si>
    <r>
      <t xml:space="preserve">Объем отгруженных товаров собственного производства </t>
    </r>
    <r>
      <rPr>
        <sz val="12"/>
        <rFont val="Times New Roman Cyr"/>
        <family val="0"/>
      </rPr>
      <t xml:space="preserve">(работ, услуг) предприятиями промышленности </t>
    </r>
  </si>
  <si>
    <t xml:space="preserve"> </t>
  </si>
  <si>
    <t>Основные показатели прогноза</t>
  </si>
  <si>
    <t>социально-экономического развития городского округа "город Дербент" на 2018 год и плановый период 2019 и 2020 годов</t>
  </si>
  <si>
    <t>к 2016, %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</si>
</sst>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"/>
    <numFmt numFmtId="187" formatCode="0.00000"/>
    <numFmt numFmtId="188" formatCode="0.0000"/>
    <numFmt numFmtId="189" formatCode="0.000000"/>
    <numFmt numFmtId="190" formatCode="0.0000000"/>
    <numFmt numFmtId="191" formatCode="[$€-2]\ ###,000_);[Red]\([$€-2]\ ###,000\)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00000_р_._-;\-* #,##0.000000_р_._-;_-* &quot;-&quot;??_р_._-;_-@_-"/>
  </numFmts>
  <fonts count="67">
    <font>
      <sz val="10"/>
      <name val="Arial Cyr"/>
      <family val="0"/>
    </font>
    <font>
      <b/>
      <sz val="12"/>
      <name val="Arial Cyr"/>
      <family val="2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u val="single"/>
      <sz val="12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8"/>
      <name val="Arial Cyr"/>
      <family val="0"/>
    </font>
    <font>
      <b/>
      <sz val="22"/>
      <name val="Times New Roman Cyr"/>
      <family val="1"/>
    </font>
    <font>
      <sz val="8"/>
      <name val="Arial Cyr"/>
      <family val="0"/>
    </font>
    <font>
      <b/>
      <sz val="16"/>
      <name val="Times New Roman Cyr"/>
      <family val="1"/>
    </font>
    <font>
      <sz val="14"/>
      <name val="Times New Roman Cyr"/>
      <family val="1"/>
    </font>
    <font>
      <b/>
      <sz val="10"/>
      <color indexed="8"/>
      <name val="Times New Roman"/>
      <family val="1"/>
    </font>
    <font>
      <b/>
      <sz val="24"/>
      <name val="Times New Roman Cyr"/>
      <family val="1"/>
    </font>
    <font>
      <sz val="24"/>
      <name val="Arial Cyr"/>
      <family val="0"/>
    </font>
    <font>
      <sz val="10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 Cyr"/>
      <family val="1"/>
    </font>
    <font>
      <sz val="10"/>
      <color indexed="10"/>
      <name val="Arial Cyr"/>
      <family val="0"/>
    </font>
    <font>
      <b/>
      <sz val="14"/>
      <color indexed="8"/>
      <name val="Times New Roman Cyr"/>
      <family val="0"/>
    </font>
    <font>
      <b/>
      <sz val="14"/>
      <color indexed="8"/>
      <name val="Times New Roman"/>
      <family val="1"/>
    </font>
    <font>
      <sz val="14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17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17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172" fontId="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172" fontId="3" fillId="0" borderId="0" xfId="0" applyNumberFormat="1" applyFont="1" applyFill="1" applyAlignment="1">
      <alignment horizontal="center"/>
    </xf>
    <xf numFmtId="172" fontId="10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Continuous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Fill="1" applyAlignment="1">
      <alignment horizontal="centerContinuous" vertical="center"/>
    </xf>
    <xf numFmtId="0" fontId="10" fillId="0" borderId="0" xfId="0" applyFont="1" applyAlignment="1">
      <alignment/>
    </xf>
    <xf numFmtId="0" fontId="22" fillId="0" borderId="0" xfId="0" applyFont="1" applyAlignment="1">
      <alignment horizontal="centerContinuous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72" fontId="27" fillId="0" borderId="0" xfId="0" applyNumberFormat="1" applyFont="1" applyFill="1" applyAlignment="1">
      <alignment horizontal="center"/>
    </xf>
    <xf numFmtId="172" fontId="31" fillId="0" borderId="0" xfId="0" applyNumberFormat="1" applyFont="1" applyFill="1" applyAlignment="1">
      <alignment horizontal="center"/>
    </xf>
    <xf numFmtId="172" fontId="31" fillId="0" borderId="0" xfId="0" applyNumberFormat="1" applyFont="1" applyAlignment="1">
      <alignment horizontal="center"/>
    </xf>
    <xf numFmtId="172" fontId="25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3" fillId="0" borderId="12" xfId="0" applyFont="1" applyFill="1" applyBorder="1" applyAlignment="1">
      <alignment horizontal="center" vertical="top"/>
    </xf>
    <xf numFmtId="0" fontId="0" fillId="33" borderId="0" xfId="0" applyFont="1" applyFill="1" applyAlignment="1">
      <alignment/>
    </xf>
    <xf numFmtId="0" fontId="1" fillId="0" borderId="0" xfId="60" applyNumberFormat="1" applyFont="1" applyFill="1" applyAlignment="1">
      <alignment horizontal="right"/>
    </xf>
    <xf numFmtId="0" fontId="21" fillId="0" borderId="0" xfId="60" applyNumberFormat="1" applyFont="1" applyFill="1" applyAlignment="1">
      <alignment horizontal="centerContinuous" vertical="center"/>
    </xf>
    <xf numFmtId="0" fontId="4" fillId="0" borderId="0" xfId="60" applyNumberFormat="1" applyFont="1" applyFill="1" applyAlignment="1">
      <alignment horizontal="centerContinuous" vertical="center"/>
    </xf>
    <xf numFmtId="0" fontId="4" fillId="0" borderId="0" xfId="60" applyNumberFormat="1" applyFont="1" applyFill="1" applyBorder="1" applyAlignment="1">
      <alignment horizontal="center" vertical="center"/>
    </xf>
    <xf numFmtId="0" fontId="3" fillId="0" borderId="0" xfId="60" applyNumberFormat="1" applyFont="1" applyFill="1" applyAlignment="1">
      <alignment horizontal="center"/>
    </xf>
    <xf numFmtId="0" fontId="0" fillId="0" borderId="0" xfId="60" applyNumberFormat="1" applyFont="1" applyFill="1" applyAlignment="1">
      <alignment/>
    </xf>
    <xf numFmtId="0" fontId="0" fillId="0" borderId="0" xfId="60" applyNumberFormat="1" applyFont="1" applyFill="1" applyAlignment="1">
      <alignment/>
    </xf>
    <xf numFmtId="0" fontId="4" fillId="0" borderId="0" xfId="6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26" fillId="0" borderId="0" xfId="60" applyNumberFormat="1" applyFont="1" applyFill="1" applyAlignment="1">
      <alignment horizontal="center"/>
    </xf>
    <xf numFmtId="2" fontId="26" fillId="34" borderId="0" xfId="0" applyNumberFormat="1" applyFont="1" applyFill="1" applyAlignment="1">
      <alignment horizontal="center"/>
    </xf>
    <xf numFmtId="2" fontId="28" fillId="0" borderId="0" xfId="60" applyNumberFormat="1" applyFont="1" applyFill="1" applyAlignment="1">
      <alignment horizontal="center"/>
    </xf>
    <xf numFmtId="2" fontId="19" fillId="0" borderId="0" xfId="6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2" fontId="19" fillId="0" borderId="0" xfId="60" applyNumberFormat="1" applyFont="1" applyFill="1" applyAlignment="1">
      <alignment horizontal="center"/>
    </xf>
    <xf numFmtId="2" fontId="19" fillId="0" borderId="0" xfId="6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>
      <alignment/>
    </xf>
    <xf numFmtId="2" fontId="29" fillId="0" borderId="0" xfId="60" applyNumberFormat="1" applyFont="1" applyAlignment="1">
      <alignment/>
    </xf>
    <xf numFmtId="2" fontId="29" fillId="34" borderId="0" xfId="0" applyNumberFormat="1" applyFont="1" applyFill="1" applyAlignment="1">
      <alignment/>
    </xf>
    <xf numFmtId="2" fontId="19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2" fillId="0" borderId="0" xfId="6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left" vertical="top"/>
    </xf>
    <xf numFmtId="172" fontId="29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" fontId="30" fillId="0" borderId="19" xfId="60" applyNumberFormat="1" applyFont="1" applyFill="1" applyBorder="1" applyAlignment="1">
      <alignment horizontal="center"/>
    </xf>
    <xf numFmtId="1" fontId="30" fillId="34" borderId="19" xfId="0" applyNumberFormat="1" applyFont="1" applyFill="1" applyBorder="1" applyAlignment="1">
      <alignment horizontal="center"/>
    </xf>
    <xf numFmtId="172" fontId="31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3" fillId="0" borderId="25" xfId="6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top"/>
    </xf>
    <xf numFmtId="0" fontId="3" fillId="0" borderId="25" xfId="6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center" wrapText="1"/>
    </xf>
    <xf numFmtId="172" fontId="4" fillId="0" borderId="19" xfId="0" applyNumberFormat="1" applyFont="1" applyFill="1" applyBorder="1" applyAlignment="1">
      <alignment horizontal="center"/>
    </xf>
    <xf numFmtId="172" fontId="19" fillId="0" borderId="19" xfId="0" applyNumberFormat="1" applyFont="1" applyFill="1" applyBorder="1" applyAlignment="1">
      <alignment horizontal="center"/>
    </xf>
    <xf numFmtId="172" fontId="19" fillId="19" borderId="19" xfId="0" applyNumberFormat="1" applyFont="1" applyFill="1" applyBorder="1" applyAlignment="1">
      <alignment horizontal="center"/>
    </xf>
    <xf numFmtId="172" fontId="25" fillId="0" borderId="19" xfId="0" applyNumberFormat="1" applyFont="1" applyFill="1" applyBorder="1" applyAlignment="1">
      <alignment horizontal="center"/>
    </xf>
    <xf numFmtId="172" fontId="2" fillId="0" borderId="19" xfId="0" applyNumberFormat="1" applyFont="1" applyFill="1" applyBorder="1" applyAlignment="1">
      <alignment horizontal="center"/>
    </xf>
    <xf numFmtId="172" fontId="2" fillId="19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vertical="center" wrapText="1"/>
    </xf>
    <xf numFmtId="173" fontId="4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2" fontId="30" fillId="0" borderId="19" xfId="60" applyNumberFormat="1" applyFont="1" applyFill="1" applyBorder="1" applyAlignment="1">
      <alignment horizontal="center"/>
    </xf>
    <xf numFmtId="2" fontId="30" fillId="34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172" fontId="32" fillId="0" borderId="19" xfId="60" applyNumberFormat="1" applyFont="1" applyFill="1" applyBorder="1" applyAlignment="1">
      <alignment horizontal="center"/>
    </xf>
    <xf numFmtId="172" fontId="32" fillId="34" borderId="19" xfId="0" applyNumberFormat="1" applyFont="1" applyFill="1" applyBorder="1" applyAlignment="1">
      <alignment horizontal="center"/>
    </xf>
    <xf numFmtId="172" fontId="19" fillId="0" borderId="19" xfId="0" applyNumberFormat="1" applyFont="1" applyFill="1" applyBorder="1" applyAlignment="1">
      <alignment horizontal="center"/>
    </xf>
    <xf numFmtId="172" fontId="19" fillId="19" borderId="19" xfId="0" applyNumberFormat="1" applyFont="1" applyFill="1" applyBorder="1" applyAlignment="1">
      <alignment horizontal="center"/>
    </xf>
    <xf numFmtId="172" fontId="31" fillId="0" borderId="19" xfId="0" applyNumberFormat="1" applyFont="1" applyBorder="1" applyAlignment="1">
      <alignment horizontal="center"/>
    </xf>
    <xf numFmtId="2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172" fontId="32" fillId="0" borderId="19" xfId="60" applyNumberFormat="1" applyFont="1" applyFill="1" applyBorder="1" applyAlignment="1">
      <alignment horizontal="center"/>
    </xf>
    <xf numFmtId="172" fontId="24" fillId="19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3" fillId="0" borderId="19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5"/>
  <sheetViews>
    <sheetView tabSelected="1" zoomScale="70" zoomScaleNormal="70" zoomScalePageLayoutView="0" workbookViewId="0" topLeftCell="A1">
      <selection activeCell="A1" sqref="A1:J57"/>
    </sheetView>
  </sheetViews>
  <sheetFormatPr defaultColWidth="9.125" defaultRowHeight="12.75"/>
  <cols>
    <col min="1" max="1" width="47.00390625" style="1" customWidth="1"/>
    <col min="2" max="2" width="18.625" style="2" customWidth="1"/>
    <col min="3" max="3" width="1.875" style="1" hidden="1" customWidth="1"/>
    <col min="4" max="4" width="14.625" style="1" customWidth="1"/>
    <col min="5" max="5" width="12.50390625" style="55" customWidth="1"/>
    <col min="6" max="6" width="12.50390625" style="1" customWidth="1"/>
    <col min="7" max="7" width="16.625" style="1" customWidth="1"/>
    <col min="8" max="8" width="12.50390625" style="1" customWidth="1"/>
    <col min="9" max="9" width="11.125" style="23" bestFit="1" customWidth="1"/>
    <col min="10" max="16384" width="9.125" style="1" customWidth="1"/>
  </cols>
  <sheetData>
    <row r="1" spans="5:9" ht="23.25" customHeight="1">
      <c r="E1" s="49"/>
      <c r="G1" s="37" t="s">
        <v>32</v>
      </c>
      <c r="H1" s="27"/>
      <c r="I1" s="27"/>
    </row>
    <row r="2" spans="5:9" ht="21" customHeight="1">
      <c r="E2" s="49"/>
      <c r="G2" s="79"/>
      <c r="H2" s="79"/>
      <c r="I2" s="79"/>
    </row>
    <row r="3" spans="1:9" ht="24.75" customHeight="1">
      <c r="A3" s="36" t="s">
        <v>37</v>
      </c>
      <c r="B3" s="33"/>
      <c r="C3" s="33"/>
      <c r="D3" s="33"/>
      <c r="E3" s="50"/>
      <c r="F3" s="38"/>
      <c r="G3" s="38"/>
      <c r="H3" s="28"/>
      <c r="I3" s="29"/>
    </row>
    <row r="4" spans="1:10" ht="19.5" customHeight="1">
      <c r="A4" s="84" t="s">
        <v>38</v>
      </c>
      <c r="B4" s="84"/>
      <c r="C4" s="84"/>
      <c r="D4" s="84"/>
      <c r="E4" s="84"/>
      <c r="F4" s="84"/>
      <c r="G4" s="84"/>
      <c r="H4" s="84"/>
      <c r="I4" s="84"/>
      <c r="J4" s="84"/>
    </row>
    <row r="5" spans="1:5" ht="20.25" customHeight="1" thickBot="1">
      <c r="A5" s="3"/>
      <c r="B5" s="3"/>
      <c r="C5" s="3"/>
      <c r="D5" s="3"/>
      <c r="E5" s="51"/>
    </row>
    <row r="6" spans="1:9" ht="23.25" customHeight="1" thickBot="1">
      <c r="A6" s="93" t="s">
        <v>34</v>
      </c>
      <c r="B6" s="91" t="s">
        <v>0</v>
      </c>
      <c r="C6" s="95">
        <v>1999</v>
      </c>
      <c r="D6" s="96">
        <v>2016</v>
      </c>
      <c r="E6" s="97">
        <v>2017</v>
      </c>
      <c r="F6" s="76">
        <v>2018</v>
      </c>
      <c r="G6" s="77">
        <v>2019</v>
      </c>
      <c r="H6" s="78">
        <v>2020</v>
      </c>
      <c r="I6" s="39">
        <v>2020</v>
      </c>
    </row>
    <row r="7" spans="1:9" ht="19.5" customHeight="1" thickBot="1">
      <c r="A7" s="94"/>
      <c r="B7" s="92" t="s">
        <v>1</v>
      </c>
      <c r="C7" s="47" t="s">
        <v>2</v>
      </c>
      <c r="D7" s="98" t="s">
        <v>31</v>
      </c>
      <c r="E7" s="99" t="s">
        <v>14</v>
      </c>
      <c r="F7" s="80" t="s">
        <v>15</v>
      </c>
      <c r="G7" s="81"/>
      <c r="H7" s="82"/>
      <c r="I7" s="40" t="s">
        <v>39</v>
      </c>
    </row>
    <row r="8" spans="1:5" ht="17.25" customHeight="1">
      <c r="A8" s="4"/>
      <c r="B8" s="5"/>
      <c r="C8" s="6"/>
      <c r="D8" s="6"/>
      <c r="E8" s="52"/>
    </row>
    <row r="9" spans="1:5" ht="12.75" customHeight="1" hidden="1">
      <c r="A9" s="4"/>
      <c r="B9" s="5"/>
      <c r="C9" s="6"/>
      <c r="D9" s="6"/>
      <c r="E9" s="52"/>
    </row>
    <row r="10" spans="1:5" ht="15.75" customHeight="1" hidden="1">
      <c r="A10" s="8" t="s">
        <v>3</v>
      </c>
      <c r="B10" s="9" t="s">
        <v>4</v>
      </c>
      <c r="C10" s="6"/>
      <c r="D10" s="6"/>
      <c r="E10" s="52"/>
    </row>
    <row r="11" spans="1:5" ht="15.75" customHeight="1" hidden="1">
      <c r="A11" s="4"/>
      <c r="B11" s="9" t="s">
        <v>5</v>
      </c>
      <c r="C11" s="6"/>
      <c r="D11" s="6"/>
      <c r="E11" s="52"/>
    </row>
    <row r="12" spans="1:5" ht="21.75" customHeight="1" hidden="1">
      <c r="A12" s="8" t="s">
        <v>6</v>
      </c>
      <c r="B12" s="9" t="s">
        <v>4</v>
      </c>
      <c r="C12" s="6"/>
      <c r="D12" s="6"/>
      <c r="E12" s="52"/>
    </row>
    <row r="13" spans="1:9" ht="21" customHeight="1">
      <c r="A13" s="83" t="s">
        <v>16</v>
      </c>
      <c r="B13" s="83"/>
      <c r="C13" s="83"/>
      <c r="D13" s="83"/>
      <c r="E13" s="83"/>
      <c r="F13" s="83"/>
      <c r="G13" s="83"/>
      <c r="H13" s="83"/>
      <c r="I13" s="83"/>
    </row>
    <row r="14" spans="1:10" ht="31.5" customHeight="1">
      <c r="A14" s="85" t="s">
        <v>33</v>
      </c>
      <c r="B14" s="86" t="s">
        <v>7</v>
      </c>
      <c r="C14" s="86">
        <v>145.9</v>
      </c>
      <c r="D14" s="87">
        <v>123162</v>
      </c>
      <c r="E14" s="88">
        <v>124000</v>
      </c>
      <c r="F14" s="89">
        <v>124992</v>
      </c>
      <c r="G14" s="89">
        <f>F14*1.006</f>
        <v>125741.952</v>
      </c>
      <c r="H14" s="89">
        <f>G14*1.006</f>
        <v>126496.403712</v>
      </c>
      <c r="I14" s="90">
        <f>H14/D14*100</f>
        <v>102.70733157305013</v>
      </c>
      <c r="J14" s="26"/>
    </row>
    <row r="15" spans="1:10" ht="16.5" customHeight="1">
      <c r="A15" s="12"/>
      <c r="B15" s="9"/>
      <c r="C15" s="9"/>
      <c r="D15" s="57"/>
      <c r="E15" s="58"/>
      <c r="F15" s="65"/>
      <c r="G15" s="65"/>
      <c r="H15" s="65"/>
      <c r="I15" s="42"/>
      <c r="J15" s="26"/>
    </row>
    <row r="16" spans="1:10" ht="18" customHeight="1">
      <c r="A16" s="17" t="s">
        <v>10</v>
      </c>
      <c r="B16" s="1"/>
      <c r="C16" s="9">
        <v>136.5</v>
      </c>
      <c r="D16" s="57"/>
      <c r="E16" s="60"/>
      <c r="F16" s="65"/>
      <c r="G16" s="65"/>
      <c r="H16" s="65"/>
      <c r="I16" s="42"/>
      <c r="J16" s="26"/>
    </row>
    <row r="17" spans="1:10" ht="29.25" customHeight="1">
      <c r="A17" s="100" t="s">
        <v>17</v>
      </c>
      <c r="B17" s="101" t="s">
        <v>22</v>
      </c>
      <c r="C17" s="86"/>
      <c r="D17" s="102">
        <v>104.4</v>
      </c>
      <c r="E17" s="103">
        <v>104.2</v>
      </c>
      <c r="F17" s="104">
        <v>104.4</v>
      </c>
      <c r="G17" s="104">
        <v>104.1</v>
      </c>
      <c r="H17" s="104">
        <v>104</v>
      </c>
      <c r="I17" s="105">
        <f>(E17*F17*G17*H17)/1000000</f>
        <v>117.774775872</v>
      </c>
      <c r="J17" s="26"/>
    </row>
    <row r="18" spans="1:10" ht="18.75" customHeight="1">
      <c r="A18" s="100" t="s">
        <v>18</v>
      </c>
      <c r="B18" s="101" t="s">
        <v>23</v>
      </c>
      <c r="C18" s="86"/>
      <c r="D18" s="102">
        <v>106.2</v>
      </c>
      <c r="E18" s="106">
        <v>104.4</v>
      </c>
      <c r="F18" s="107">
        <v>104.5</v>
      </c>
      <c r="G18" s="107">
        <v>104.4</v>
      </c>
      <c r="H18" s="107">
        <v>104.1</v>
      </c>
      <c r="I18" s="105">
        <f>(E18*F18*G18*H18)/1000000</f>
        <v>118.56814279200002</v>
      </c>
      <c r="J18" s="26"/>
    </row>
    <row r="19" spans="1:10" ht="18" customHeight="1">
      <c r="A19" s="15"/>
      <c r="B19" s="18"/>
      <c r="C19" s="9"/>
      <c r="D19" s="57"/>
      <c r="E19" s="60"/>
      <c r="F19" s="65"/>
      <c r="G19" s="65"/>
      <c r="H19" s="65"/>
      <c r="I19" s="42"/>
      <c r="J19" s="26"/>
    </row>
    <row r="20" spans="1:10" ht="15.75" customHeight="1">
      <c r="A20" s="15"/>
      <c r="B20" s="10"/>
      <c r="C20" s="9"/>
      <c r="D20" s="57"/>
      <c r="E20" s="61"/>
      <c r="F20" s="65"/>
      <c r="G20" s="65"/>
      <c r="H20" s="65"/>
      <c r="I20" s="42"/>
      <c r="J20" s="26"/>
    </row>
    <row r="21" spans="1:10" ht="46.5" customHeight="1">
      <c r="A21" s="8" t="s">
        <v>35</v>
      </c>
      <c r="B21" s="9"/>
      <c r="C21" s="14"/>
      <c r="D21" s="57"/>
      <c r="E21" s="58"/>
      <c r="F21" s="59"/>
      <c r="G21" s="59"/>
      <c r="H21" s="59"/>
      <c r="I21" s="1"/>
      <c r="J21" s="26"/>
    </row>
    <row r="22" spans="1:10" ht="22.5" customHeight="1">
      <c r="A22" s="108" t="s">
        <v>28</v>
      </c>
      <c r="B22" s="86" t="s">
        <v>8</v>
      </c>
      <c r="C22" s="109">
        <v>3150.2</v>
      </c>
      <c r="D22" s="110">
        <v>4367.88</v>
      </c>
      <c r="E22" s="111">
        <v>4687.87</v>
      </c>
      <c r="F22" s="112">
        <f>E22*1.038</f>
        <v>4866.00906</v>
      </c>
      <c r="G22" s="112">
        <f>F22*1.042</f>
        <v>5070.38144052</v>
      </c>
      <c r="H22" s="112">
        <f>G22*1.04</f>
        <v>5273.1966981408</v>
      </c>
      <c r="I22" s="1"/>
      <c r="J22" s="26"/>
    </row>
    <row r="23" spans="1:10" ht="21.75" customHeight="1">
      <c r="A23" s="113" t="s">
        <v>19</v>
      </c>
      <c r="B23" s="114" t="s">
        <v>24</v>
      </c>
      <c r="C23" s="86">
        <v>111</v>
      </c>
      <c r="D23" s="110"/>
      <c r="E23" s="115">
        <v>105.4</v>
      </c>
      <c r="F23" s="116">
        <v>101.5</v>
      </c>
      <c r="G23" s="116">
        <f>F23</f>
        <v>101.5</v>
      </c>
      <c r="H23" s="116">
        <f>G23</f>
        <v>101.5</v>
      </c>
      <c r="I23" s="119">
        <f>E23*F23*G23*H23/1000000</f>
        <v>110.21450072500001</v>
      </c>
      <c r="J23" s="26"/>
    </row>
    <row r="24" spans="1:11" ht="19.5" customHeight="1">
      <c r="A24" s="100" t="s">
        <v>20</v>
      </c>
      <c r="B24" s="114" t="s">
        <v>24</v>
      </c>
      <c r="C24" s="86"/>
      <c r="D24" s="110"/>
      <c r="E24" s="117">
        <v>101.9</v>
      </c>
      <c r="F24" s="118">
        <v>102.3</v>
      </c>
      <c r="G24" s="118">
        <v>102.7</v>
      </c>
      <c r="H24" s="118">
        <v>102.5</v>
      </c>
      <c r="I24" s="44"/>
      <c r="J24" s="26"/>
      <c r="K24" s="75" t="s">
        <v>36</v>
      </c>
    </row>
    <row r="25" spans="1:10" ht="17.25" customHeight="1">
      <c r="A25" s="16"/>
      <c r="B25" s="10"/>
      <c r="C25" s="9"/>
      <c r="D25" s="57"/>
      <c r="E25" s="64"/>
      <c r="F25" s="65"/>
      <c r="G25" s="65"/>
      <c r="H25" s="65"/>
      <c r="I25" s="44"/>
      <c r="J25" s="26"/>
    </row>
    <row r="26" spans="2:10" ht="15" customHeight="1">
      <c r="B26" s="10"/>
      <c r="C26" s="10"/>
      <c r="D26" s="66"/>
      <c r="E26" s="64"/>
      <c r="F26" s="65"/>
      <c r="G26" s="65"/>
      <c r="H26" s="65"/>
      <c r="I26" s="44"/>
      <c r="J26" s="26"/>
    </row>
    <row r="27" spans="1:18" ht="31.5" customHeight="1">
      <c r="A27" s="17" t="s">
        <v>9</v>
      </c>
      <c r="B27" s="1"/>
      <c r="D27" s="67"/>
      <c r="E27" s="68"/>
      <c r="F27" s="69"/>
      <c r="G27" s="69"/>
      <c r="H27" s="69"/>
      <c r="I27" s="44"/>
      <c r="J27" s="26"/>
      <c r="R27" s="48"/>
    </row>
    <row r="28" spans="1:10" ht="22.5" customHeight="1">
      <c r="A28" s="108" t="s">
        <v>28</v>
      </c>
      <c r="B28" s="86" t="s">
        <v>8</v>
      </c>
      <c r="C28" s="114">
        <v>670.4</v>
      </c>
      <c r="D28" s="120">
        <v>3815.9</v>
      </c>
      <c r="E28" s="111">
        <f>D28*1.07</f>
        <v>4083.0130000000004</v>
      </c>
      <c r="F28" s="112">
        <f>E28*1.065</f>
        <v>4348.408845</v>
      </c>
      <c r="G28" s="112">
        <f>F28*1.057</f>
        <v>4596.268149165</v>
      </c>
      <c r="H28" s="112">
        <f>G28*1.055</f>
        <v>4849.062897369075</v>
      </c>
      <c r="I28" s="44"/>
      <c r="J28" s="26"/>
    </row>
    <row r="29" spans="1:10" ht="18" customHeight="1">
      <c r="A29" s="121" t="s">
        <v>29</v>
      </c>
      <c r="B29" s="114" t="s">
        <v>24</v>
      </c>
      <c r="C29" s="114">
        <v>105.3</v>
      </c>
      <c r="D29" s="120"/>
      <c r="E29" s="122">
        <v>101.7</v>
      </c>
      <c r="F29" s="116">
        <v>101.5</v>
      </c>
      <c r="G29" s="116">
        <f>F29</f>
        <v>101.5</v>
      </c>
      <c r="H29" s="116">
        <f>G29</f>
        <v>101.5</v>
      </c>
      <c r="I29" s="119">
        <f>E29*F29*G29*H29/1000000</f>
        <v>106.34549073750001</v>
      </c>
      <c r="J29" s="26" t="s">
        <v>36</v>
      </c>
    </row>
    <row r="30" spans="1:10" ht="20.25" customHeight="1">
      <c r="A30" s="100" t="s">
        <v>20</v>
      </c>
      <c r="B30" s="114" t="s">
        <v>24</v>
      </c>
      <c r="C30" s="114"/>
      <c r="D30" s="120"/>
      <c r="E30" s="122">
        <v>105.3</v>
      </c>
      <c r="F30" s="118">
        <v>105</v>
      </c>
      <c r="G30" s="118">
        <v>104.2</v>
      </c>
      <c r="H30" s="118">
        <v>104</v>
      </c>
      <c r="I30" s="43"/>
      <c r="J30" s="26"/>
    </row>
    <row r="31" spans="1:10" ht="15" customHeight="1">
      <c r="A31" s="15"/>
      <c r="B31" s="10"/>
      <c r="C31" s="10"/>
      <c r="D31" s="66"/>
      <c r="E31" s="61"/>
      <c r="F31" s="62"/>
      <c r="G31" s="62"/>
      <c r="H31" s="62"/>
      <c r="I31" s="42"/>
      <c r="J31" s="26"/>
    </row>
    <row r="32" spans="1:10" ht="15" customHeight="1">
      <c r="A32" s="15"/>
      <c r="B32" s="10"/>
      <c r="C32" s="10"/>
      <c r="D32" s="66"/>
      <c r="E32" s="61"/>
      <c r="F32" s="62"/>
      <c r="G32" s="62"/>
      <c r="H32" s="62"/>
      <c r="I32" s="42"/>
      <c r="J32" s="26"/>
    </row>
    <row r="33" spans="1:10" ht="33" customHeight="1">
      <c r="A33" s="25" t="s">
        <v>26</v>
      </c>
      <c r="B33" s="1"/>
      <c r="D33" s="67"/>
      <c r="E33" s="68"/>
      <c r="F33" s="69"/>
      <c r="G33" s="69"/>
      <c r="H33" s="69"/>
      <c r="I33" s="74"/>
      <c r="J33" s="26"/>
    </row>
    <row r="34" spans="1:10" ht="21.75" customHeight="1">
      <c r="A34" s="108" t="s">
        <v>28</v>
      </c>
      <c r="B34" s="86" t="s">
        <v>8</v>
      </c>
      <c r="C34" s="114"/>
      <c r="D34" s="120">
        <v>3754.47</v>
      </c>
      <c r="E34" s="111">
        <f>D34*1.067</f>
        <v>4006.0194899999997</v>
      </c>
      <c r="F34" s="112">
        <f>E34*1.062</f>
        <v>4254.39269838</v>
      </c>
      <c r="G34" s="112">
        <f>F34*1.065</f>
        <v>4530.9282237747</v>
      </c>
      <c r="H34" s="112">
        <f>G34*1.063</f>
        <v>4816.376701872506</v>
      </c>
      <c r="I34" s="42"/>
      <c r="J34" s="26"/>
    </row>
    <row r="35" spans="1:10" ht="19.5" customHeight="1">
      <c r="A35" s="121" t="s">
        <v>29</v>
      </c>
      <c r="B35" s="114" t="s">
        <v>24</v>
      </c>
      <c r="C35" s="114"/>
      <c r="D35" s="120"/>
      <c r="E35" s="122">
        <v>102</v>
      </c>
      <c r="F35" s="116">
        <v>101.5</v>
      </c>
      <c r="G35" s="116">
        <f>F35</f>
        <v>101.5</v>
      </c>
      <c r="H35" s="116">
        <f>G35</f>
        <v>101.5</v>
      </c>
      <c r="I35" s="119">
        <f>E35*F35*G35*H35/1000000</f>
        <v>106.65919425</v>
      </c>
      <c r="J35" s="26"/>
    </row>
    <row r="36" spans="1:11" ht="21" customHeight="1">
      <c r="A36" s="100" t="s">
        <v>20</v>
      </c>
      <c r="B36" s="114" t="s">
        <v>24</v>
      </c>
      <c r="C36" s="114"/>
      <c r="D36" s="120"/>
      <c r="E36" s="103">
        <v>104.7</v>
      </c>
      <c r="F36" s="104">
        <v>104.7</v>
      </c>
      <c r="G36" s="104">
        <v>105</v>
      </c>
      <c r="H36" s="123">
        <v>104.8</v>
      </c>
      <c r="I36" s="43"/>
      <c r="J36" s="26"/>
      <c r="K36" s="75" t="s">
        <v>36</v>
      </c>
    </row>
    <row r="37" spans="1:10" ht="21" customHeight="1">
      <c r="A37" s="15"/>
      <c r="B37" s="10"/>
      <c r="C37" s="10"/>
      <c r="D37" s="66"/>
      <c r="E37" s="61"/>
      <c r="I37" s="43"/>
      <c r="J37" s="26"/>
    </row>
    <row r="38" spans="1:10" ht="15.75" customHeight="1">
      <c r="A38" s="7"/>
      <c r="B38" s="10"/>
      <c r="C38" s="10"/>
      <c r="D38" s="66"/>
      <c r="E38" s="64"/>
      <c r="I38" s="42"/>
      <c r="J38" s="26"/>
    </row>
    <row r="39" spans="1:10" ht="19.5" customHeight="1">
      <c r="A39" s="13" t="s">
        <v>11</v>
      </c>
      <c r="B39" s="1"/>
      <c r="D39" s="67"/>
      <c r="E39" s="68"/>
      <c r="F39" s="69"/>
      <c r="G39" s="69"/>
      <c r="H39" s="69"/>
      <c r="I39" s="74"/>
      <c r="J39" s="26"/>
    </row>
    <row r="40" spans="1:10" ht="16.5" customHeight="1">
      <c r="A40" s="108" t="s">
        <v>28</v>
      </c>
      <c r="B40" s="86" t="s">
        <v>8</v>
      </c>
      <c r="C40" s="86">
        <v>1722.8</v>
      </c>
      <c r="D40" s="110">
        <v>37088.93</v>
      </c>
      <c r="E40" s="111">
        <f>D40*1.076</f>
        <v>39907.68868</v>
      </c>
      <c r="F40" s="112">
        <f>E40*1.061</f>
        <v>42342.057689479996</v>
      </c>
      <c r="G40" s="112">
        <f>F40*1.062</f>
        <v>44967.26526622776</v>
      </c>
      <c r="H40" s="112">
        <f>G40*1.058</f>
        <v>47575.36665166898</v>
      </c>
      <c r="I40" s="42"/>
      <c r="J40" s="26"/>
    </row>
    <row r="41" spans="1:10" ht="17.25" customHeight="1">
      <c r="A41" s="121" t="s">
        <v>30</v>
      </c>
      <c r="B41" s="114" t="s">
        <v>24</v>
      </c>
      <c r="C41" s="114">
        <v>92.3</v>
      </c>
      <c r="D41" s="120"/>
      <c r="E41" s="117">
        <v>101.5</v>
      </c>
      <c r="F41" s="116">
        <v>101.5</v>
      </c>
      <c r="G41" s="116">
        <f>F41</f>
        <v>101.5</v>
      </c>
      <c r="H41" s="116">
        <f>G41</f>
        <v>101.5</v>
      </c>
      <c r="I41" s="119">
        <f>E41*F41*G41*H41/1000000</f>
        <v>106.1363550625</v>
      </c>
      <c r="J41" s="26" t="s">
        <v>36</v>
      </c>
    </row>
    <row r="42" spans="1:10" s="46" customFormat="1" ht="17.25" customHeight="1">
      <c r="A42" s="100" t="s">
        <v>20</v>
      </c>
      <c r="B42" s="114" t="s">
        <v>24</v>
      </c>
      <c r="C42" s="114"/>
      <c r="D42" s="120"/>
      <c r="E42" s="103">
        <v>106.1</v>
      </c>
      <c r="F42" s="104">
        <v>104.6</v>
      </c>
      <c r="G42" s="104">
        <v>104.7</v>
      </c>
      <c r="H42" s="123">
        <v>104.3</v>
      </c>
      <c r="I42" s="45"/>
      <c r="J42" s="26"/>
    </row>
    <row r="43" spans="1:10" ht="11.25" customHeight="1">
      <c r="A43" s="15"/>
      <c r="B43" s="10"/>
      <c r="C43" s="10"/>
      <c r="D43" s="66"/>
      <c r="E43" s="63"/>
      <c r="F43" s="70"/>
      <c r="G43" s="70"/>
      <c r="H43" s="70"/>
      <c r="I43" s="42"/>
      <c r="J43" s="26"/>
    </row>
    <row r="44" spans="1:10" ht="11.25" customHeight="1">
      <c r="A44" s="15"/>
      <c r="B44" s="10"/>
      <c r="C44" s="10"/>
      <c r="D44" s="66"/>
      <c r="E44" s="63"/>
      <c r="F44" s="70"/>
      <c r="G44" s="70"/>
      <c r="H44" s="70"/>
      <c r="I44" s="42"/>
      <c r="J44" s="26"/>
    </row>
    <row r="45" spans="1:10" ht="17.25" customHeight="1">
      <c r="A45" s="8" t="s">
        <v>12</v>
      </c>
      <c r="B45" s="1"/>
      <c r="D45" s="67"/>
      <c r="E45" s="68"/>
      <c r="F45" s="69"/>
      <c r="G45" s="69"/>
      <c r="H45" s="69"/>
      <c r="I45" s="74"/>
      <c r="J45" s="26"/>
    </row>
    <row r="46" spans="1:10" ht="16.5" customHeight="1">
      <c r="A46" s="108" t="s">
        <v>28</v>
      </c>
      <c r="B46" s="86" t="s">
        <v>8</v>
      </c>
      <c r="C46" s="86">
        <v>447.6</v>
      </c>
      <c r="D46" s="110">
        <v>3560.32</v>
      </c>
      <c r="E46" s="111">
        <f>D46*1.096</f>
        <v>3902.1107200000006</v>
      </c>
      <c r="F46" s="112">
        <f>E46*1.061</f>
        <v>4140.1394739200005</v>
      </c>
      <c r="G46" s="112">
        <f>F46*1.058</f>
        <v>4380.26756340736</v>
      </c>
      <c r="H46" s="112">
        <f>G46*1.059</f>
        <v>4638.703349648395</v>
      </c>
      <c r="I46" s="42"/>
      <c r="J46" s="26"/>
    </row>
    <row r="47" spans="1:10" ht="15.75" customHeight="1">
      <c r="A47" s="113" t="s">
        <v>29</v>
      </c>
      <c r="B47" s="114" t="s">
        <v>24</v>
      </c>
      <c r="C47" s="86">
        <v>107.5</v>
      </c>
      <c r="D47" s="110"/>
      <c r="E47" s="117">
        <v>103.1</v>
      </c>
      <c r="F47" s="116">
        <v>101.5</v>
      </c>
      <c r="G47" s="116">
        <f>F47</f>
        <v>101.5</v>
      </c>
      <c r="H47" s="116">
        <f>G47</f>
        <v>101.5</v>
      </c>
      <c r="I47" s="119">
        <f>E47*F47*G47*H47/1000000</f>
        <v>107.80944046249999</v>
      </c>
      <c r="J47" s="26"/>
    </row>
    <row r="48" spans="1:10" ht="18" customHeight="1">
      <c r="A48" s="100" t="s">
        <v>21</v>
      </c>
      <c r="B48" s="114" t="s">
        <v>24</v>
      </c>
      <c r="C48" s="86"/>
      <c r="D48" s="110"/>
      <c r="E48" s="117">
        <v>106.5</v>
      </c>
      <c r="F48" s="118">
        <v>104.6</v>
      </c>
      <c r="G48" s="118">
        <v>104.3</v>
      </c>
      <c r="H48" s="118">
        <v>104.4</v>
      </c>
      <c r="I48" s="43"/>
      <c r="J48" s="26"/>
    </row>
    <row r="49" spans="1:10" ht="11.25" customHeight="1">
      <c r="A49" s="15"/>
      <c r="B49" s="10"/>
      <c r="C49" s="9"/>
      <c r="D49" s="57"/>
      <c r="E49" s="60"/>
      <c r="I49" s="42"/>
      <c r="J49" s="26"/>
    </row>
    <row r="50" spans="1:10" ht="13.5" customHeight="1">
      <c r="A50" s="13"/>
      <c r="B50" s="10"/>
      <c r="C50" s="10"/>
      <c r="D50" s="66"/>
      <c r="E50" s="60"/>
      <c r="I50" s="42"/>
      <c r="J50" s="26"/>
    </row>
    <row r="51" spans="1:10" ht="47.25" customHeight="1">
      <c r="A51" s="13" t="s">
        <v>27</v>
      </c>
      <c r="I51" s="42"/>
      <c r="J51" s="26"/>
    </row>
    <row r="52" spans="1:10" ht="28.5" customHeight="1">
      <c r="A52" s="124"/>
      <c r="B52" s="101" t="s">
        <v>13</v>
      </c>
      <c r="C52" s="86"/>
      <c r="D52" s="110">
        <v>20582.8</v>
      </c>
      <c r="E52" s="111">
        <f>D52*1.044</f>
        <v>21488.4432</v>
      </c>
      <c r="F52" s="112">
        <f>E52*1.047</f>
        <v>22498.4000304</v>
      </c>
      <c r="G52" s="112">
        <f>F52*1.048</f>
        <v>23578.3232318592</v>
      </c>
      <c r="H52" s="112">
        <f>G52*1.049</f>
        <v>24733.6610702203</v>
      </c>
      <c r="J52" s="26" t="s">
        <v>36</v>
      </c>
    </row>
    <row r="53" spans="1:10" ht="21" customHeight="1">
      <c r="A53" s="121" t="s">
        <v>29</v>
      </c>
      <c r="B53" s="114" t="s">
        <v>24</v>
      </c>
      <c r="C53" s="86"/>
      <c r="D53" s="110"/>
      <c r="E53" s="122">
        <v>104.4</v>
      </c>
      <c r="F53" s="118">
        <v>104.69</v>
      </c>
      <c r="G53" s="118">
        <v>104.8</v>
      </c>
      <c r="H53" s="118">
        <v>104.9</v>
      </c>
      <c r="I53" s="90">
        <f>H52/D52*100</f>
        <v>120.16664919360001</v>
      </c>
      <c r="J53" s="26"/>
    </row>
    <row r="54" spans="1:10" ht="14.25" customHeight="1">
      <c r="A54" s="8"/>
      <c r="B54" s="19"/>
      <c r="C54" s="22"/>
      <c r="D54" s="71"/>
      <c r="E54" s="72"/>
      <c r="I54" s="45"/>
      <c r="J54" s="26"/>
    </row>
    <row r="55" spans="1:10" ht="12" customHeight="1">
      <c r="A55" s="15"/>
      <c r="B55" s="10"/>
      <c r="C55" s="9"/>
      <c r="D55" s="57"/>
      <c r="E55" s="60"/>
      <c r="I55" s="42"/>
      <c r="J55" s="26"/>
    </row>
    <row r="56" spans="1:10" ht="33.75" customHeight="1">
      <c r="A56" s="125" t="s">
        <v>25</v>
      </c>
      <c r="B56" s="101" t="s">
        <v>7</v>
      </c>
      <c r="C56" s="126"/>
      <c r="D56" s="110">
        <v>1.43</v>
      </c>
      <c r="E56" s="111">
        <v>1.39</v>
      </c>
      <c r="F56" s="112">
        <f>E56</f>
        <v>1.39</v>
      </c>
      <c r="G56" s="112">
        <v>1.35</v>
      </c>
      <c r="H56" s="112">
        <v>1.3</v>
      </c>
      <c r="I56" s="90">
        <f>H56/D56*100</f>
        <v>90.90909090909092</v>
      </c>
      <c r="J56" s="26"/>
    </row>
    <row r="57" spans="1:10" ht="11.25" customHeight="1">
      <c r="A57" s="20"/>
      <c r="B57" s="18"/>
      <c r="C57" s="21"/>
      <c r="D57" s="73"/>
      <c r="E57" s="60"/>
      <c r="I57" s="42"/>
      <c r="J57" s="26"/>
    </row>
    <row r="58" spans="1:10" ht="12.75" customHeight="1">
      <c r="A58" s="20"/>
      <c r="B58" s="18"/>
      <c r="C58" s="21"/>
      <c r="D58" s="73"/>
      <c r="E58" s="58"/>
      <c r="I58" s="42"/>
      <c r="J58" s="26"/>
    </row>
    <row r="59" spans="1:10" ht="14.25" customHeight="1">
      <c r="A59" s="20"/>
      <c r="B59" s="18"/>
      <c r="C59" s="21"/>
      <c r="D59" s="21"/>
      <c r="E59" s="53"/>
      <c r="F59" s="31"/>
      <c r="G59" s="31"/>
      <c r="H59" s="31"/>
      <c r="I59" s="32"/>
      <c r="J59" s="26"/>
    </row>
    <row r="60" spans="5:8" ht="13.5" customHeight="1">
      <c r="E60" s="54"/>
      <c r="F60" s="41"/>
      <c r="G60" s="41"/>
      <c r="H60" s="41"/>
    </row>
    <row r="61" ht="13.5" customHeight="1"/>
    <row r="62" ht="14.25" customHeight="1"/>
    <row r="63" spans="1:4" ht="14.25" customHeight="1">
      <c r="A63" s="34"/>
      <c r="B63" s="35"/>
      <c r="C63" s="30"/>
      <c r="D63" s="30"/>
    </row>
    <row r="64" spans="1:4" ht="12.75">
      <c r="A64" s="34"/>
      <c r="B64" s="35"/>
      <c r="C64" s="30"/>
      <c r="D64" s="30"/>
    </row>
    <row r="69" spans="5:9" ht="15.75" customHeight="1">
      <c r="E69" s="56"/>
      <c r="F69" s="11"/>
      <c r="G69" s="11"/>
      <c r="H69" s="11"/>
      <c r="I69" s="24"/>
    </row>
    <row r="70" spans="5:9" ht="15.75" customHeight="1">
      <c r="E70" s="56"/>
      <c r="F70" s="11"/>
      <c r="G70" s="11"/>
      <c r="H70" s="11"/>
      <c r="I70" s="24"/>
    </row>
    <row r="71" spans="5:9" ht="15">
      <c r="E71" s="56"/>
      <c r="F71" s="11"/>
      <c r="G71" s="11"/>
      <c r="H71" s="11"/>
      <c r="I71" s="24"/>
    </row>
    <row r="72" spans="5:9" ht="15">
      <c r="E72" s="56"/>
      <c r="F72" s="11"/>
      <c r="G72" s="11"/>
      <c r="H72" s="11"/>
      <c r="I72" s="24"/>
    </row>
    <row r="73" spans="5:9" ht="15">
      <c r="E73" s="56"/>
      <c r="F73" s="11"/>
      <c r="G73" s="11"/>
      <c r="H73" s="11"/>
      <c r="I73" s="24"/>
    </row>
    <row r="74" spans="5:9" ht="15">
      <c r="E74" s="56"/>
      <c r="F74" s="11"/>
      <c r="G74" s="11"/>
      <c r="H74" s="11"/>
      <c r="I74" s="24"/>
    </row>
    <row r="75" spans="5:9" ht="15">
      <c r="E75" s="56"/>
      <c r="F75" s="11"/>
      <c r="G75" s="11"/>
      <c r="H75" s="11"/>
      <c r="I75" s="24"/>
    </row>
    <row r="76" spans="5:9" ht="15">
      <c r="E76" s="56"/>
      <c r="F76" s="11"/>
      <c r="G76" s="11"/>
      <c r="H76" s="11"/>
      <c r="I76" s="24"/>
    </row>
    <row r="77" spans="5:9" ht="15">
      <c r="E77" s="56"/>
      <c r="F77" s="11"/>
      <c r="G77" s="11"/>
      <c r="H77" s="11"/>
      <c r="I77" s="24"/>
    </row>
    <row r="78" spans="5:9" ht="15">
      <c r="E78" s="56"/>
      <c r="F78" s="11"/>
      <c r="G78" s="11"/>
      <c r="H78" s="11"/>
      <c r="I78" s="24"/>
    </row>
    <row r="79" spans="5:9" ht="15">
      <c r="E79" s="56"/>
      <c r="F79" s="11"/>
      <c r="G79" s="11"/>
      <c r="H79" s="11"/>
      <c r="I79" s="24"/>
    </row>
    <row r="80" spans="5:9" ht="15">
      <c r="E80" s="56"/>
      <c r="F80" s="11"/>
      <c r="G80" s="11"/>
      <c r="H80" s="11"/>
      <c r="I80" s="24"/>
    </row>
    <row r="81" spans="5:9" ht="15">
      <c r="E81" s="56"/>
      <c r="F81" s="11"/>
      <c r="G81" s="11"/>
      <c r="H81" s="11"/>
      <c r="I81" s="24"/>
    </row>
    <row r="82" spans="5:9" ht="15">
      <c r="E82" s="56"/>
      <c r="F82" s="11"/>
      <c r="G82" s="11"/>
      <c r="H82" s="11"/>
      <c r="I82" s="24"/>
    </row>
    <row r="83" spans="5:9" ht="15">
      <c r="E83" s="56"/>
      <c r="F83" s="11"/>
      <c r="G83" s="11"/>
      <c r="H83" s="11"/>
      <c r="I83" s="24"/>
    </row>
    <row r="84" spans="5:9" ht="15">
      <c r="E84" s="56"/>
      <c r="F84" s="11"/>
      <c r="G84" s="11"/>
      <c r="H84" s="11"/>
      <c r="I84" s="24"/>
    </row>
    <row r="85" spans="5:9" ht="15">
      <c r="E85" s="56"/>
      <c r="F85" s="11"/>
      <c r="G85" s="11"/>
      <c r="H85" s="11"/>
      <c r="I85" s="24"/>
    </row>
    <row r="86" spans="5:9" ht="15">
      <c r="E86" s="56"/>
      <c r="F86" s="11"/>
      <c r="G86" s="11"/>
      <c r="H86" s="11"/>
      <c r="I86" s="24"/>
    </row>
    <row r="87" spans="5:9" ht="15">
      <c r="E87" s="56"/>
      <c r="F87" s="11"/>
      <c r="G87" s="11"/>
      <c r="H87" s="11"/>
      <c r="I87" s="24"/>
    </row>
    <row r="88" spans="5:9" ht="15">
      <c r="E88" s="56"/>
      <c r="F88" s="11"/>
      <c r="G88" s="11"/>
      <c r="H88" s="11"/>
      <c r="I88" s="24"/>
    </row>
    <row r="89" spans="5:9" ht="15">
      <c r="E89" s="56"/>
      <c r="F89" s="11"/>
      <c r="G89" s="11"/>
      <c r="H89" s="11"/>
      <c r="I89" s="24"/>
    </row>
    <row r="90" spans="5:9" ht="15">
      <c r="E90" s="56"/>
      <c r="F90" s="11"/>
      <c r="G90" s="11"/>
      <c r="H90" s="11"/>
      <c r="I90" s="24"/>
    </row>
    <row r="91" spans="5:9" ht="15">
      <c r="E91" s="56"/>
      <c r="F91" s="11"/>
      <c r="G91" s="11"/>
      <c r="H91" s="11"/>
      <c r="I91" s="24"/>
    </row>
    <row r="92" spans="5:9" ht="15">
      <c r="E92" s="56"/>
      <c r="F92" s="11"/>
      <c r="G92" s="11"/>
      <c r="H92" s="11"/>
      <c r="I92" s="24"/>
    </row>
    <row r="93" spans="5:9" ht="15">
      <c r="E93" s="56"/>
      <c r="F93" s="11"/>
      <c r="G93" s="11"/>
      <c r="H93" s="11"/>
      <c r="I93" s="24"/>
    </row>
    <row r="94" spans="5:9" ht="15">
      <c r="E94" s="56"/>
      <c r="F94" s="11"/>
      <c r="G94" s="11"/>
      <c r="H94" s="11"/>
      <c r="I94" s="24"/>
    </row>
    <row r="95" spans="5:9" ht="15">
      <c r="E95" s="56"/>
      <c r="F95" s="11"/>
      <c r="G95" s="11"/>
      <c r="H95" s="11"/>
      <c r="I95" s="24"/>
    </row>
    <row r="96" spans="5:9" ht="15">
      <c r="E96" s="56"/>
      <c r="F96" s="11"/>
      <c r="G96" s="11"/>
      <c r="H96" s="11"/>
      <c r="I96" s="24"/>
    </row>
    <row r="97" spans="5:9" ht="15">
      <c r="E97" s="56"/>
      <c r="F97" s="11"/>
      <c r="G97" s="11"/>
      <c r="H97" s="11"/>
      <c r="I97" s="24"/>
    </row>
    <row r="98" spans="5:9" ht="15">
      <c r="E98" s="56"/>
      <c r="F98" s="11"/>
      <c r="G98" s="11"/>
      <c r="H98" s="11"/>
      <c r="I98" s="24"/>
    </row>
    <row r="99" spans="5:9" ht="15">
      <c r="E99" s="56"/>
      <c r="F99" s="11"/>
      <c r="G99" s="11"/>
      <c r="H99" s="11"/>
      <c r="I99" s="24"/>
    </row>
    <row r="100" spans="5:9" ht="15">
      <c r="E100" s="56"/>
      <c r="F100" s="11"/>
      <c r="G100" s="11"/>
      <c r="H100" s="11"/>
      <c r="I100" s="24"/>
    </row>
    <row r="101" spans="5:9" ht="15">
      <c r="E101" s="56"/>
      <c r="F101" s="11"/>
      <c r="G101" s="11"/>
      <c r="H101" s="11"/>
      <c r="I101" s="24"/>
    </row>
    <row r="102" spans="5:9" ht="15">
      <c r="E102" s="56"/>
      <c r="F102" s="11"/>
      <c r="G102" s="11"/>
      <c r="H102" s="11"/>
      <c r="I102" s="24"/>
    </row>
    <row r="103" spans="5:9" ht="15">
      <c r="E103" s="56"/>
      <c r="F103" s="11"/>
      <c r="G103" s="11"/>
      <c r="H103" s="11"/>
      <c r="I103" s="24"/>
    </row>
    <row r="104" spans="5:9" ht="15">
      <c r="E104" s="56"/>
      <c r="F104" s="11"/>
      <c r="G104" s="11"/>
      <c r="H104" s="11"/>
      <c r="I104" s="24"/>
    </row>
    <row r="105" spans="5:9" ht="15">
      <c r="E105" s="56"/>
      <c r="F105" s="11"/>
      <c r="G105" s="11"/>
      <c r="H105" s="11"/>
      <c r="I105" s="24"/>
    </row>
  </sheetData>
  <sheetProtection/>
  <mergeCells count="5">
    <mergeCell ref="G2:I2"/>
    <mergeCell ref="F7:H7"/>
    <mergeCell ref="A13:I13"/>
    <mergeCell ref="A4:J4"/>
    <mergeCell ref="A6:A7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62" r:id="rId1"/>
  <headerFooter alignWithMargins="0">
    <oddFooter>&amp;C&amp;P</oddFooter>
  </headerFooter>
  <ignoredErrors>
    <ignoredError sqref="G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Минэкономики РД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Сводное управление</dc:creator>
  <cp:keywords/>
  <dc:description/>
  <cp:lastModifiedBy>Kudaev</cp:lastModifiedBy>
  <cp:lastPrinted>2017-10-24T08:26:17Z</cp:lastPrinted>
  <dcterms:created xsi:type="dcterms:W3CDTF">2003-05-27T10:41:00Z</dcterms:created>
  <dcterms:modified xsi:type="dcterms:W3CDTF">2017-10-24T08:27:26Z</dcterms:modified>
  <cp:category/>
  <cp:version/>
  <cp:contentType/>
  <cp:contentStatus/>
</cp:coreProperties>
</file>